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'1КВ'!$A$1:$E$49</definedName>
    <definedName name="_xlnm.Print_Area" localSheetId="1">'2кв'!$A$1:$E$55</definedName>
    <definedName name="_xlnm.Print_Area" localSheetId="2">'3кв'!$A$1:$E$52</definedName>
    <definedName name="_xlnm.Print_Area" localSheetId="3">'4кв'!$A$1:$E$51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E27" i="26" l="1"/>
  <c r="E28" i="25"/>
  <c r="E25" i="23"/>
  <c r="E31" i="24"/>
  <c r="D20" i="27"/>
  <c r="C18" i="27"/>
  <c r="C15" i="27"/>
  <c r="C13" i="27"/>
  <c r="C14" i="27"/>
  <c r="C20" i="27" s="1"/>
  <c r="C12" i="27"/>
  <c r="C9" i="27"/>
  <c r="C8" i="27"/>
  <c r="C6" i="27"/>
  <c r="E25" i="26"/>
  <c r="C26" i="27"/>
  <c r="C16" i="27"/>
  <c r="C10" i="27"/>
  <c r="B49" i="26"/>
  <c r="E23" i="26"/>
  <c r="E22" i="26"/>
  <c r="B50" i="26" s="1"/>
  <c r="C21" i="27" l="1"/>
  <c r="B50" i="25"/>
  <c r="E26" i="25"/>
  <c r="B53" i="24" l="1"/>
  <c r="E26" i="24"/>
  <c r="E25" i="24"/>
  <c r="E29" i="24" l="1"/>
  <c r="E28" i="24"/>
  <c r="E27" i="24"/>
  <c r="E23" i="25" l="1"/>
  <c r="E22" i="25"/>
  <c r="B51" i="25" s="1"/>
  <c r="E23" i="24"/>
  <c r="E22" i="24"/>
  <c r="B54" i="24" l="1"/>
  <c r="E23" i="23" l="1"/>
  <c r="E22" i="23"/>
  <c r="B48" i="23" l="1"/>
  <c r="B49" i="23" s="1"/>
  <c r="B50" i="24" s="1"/>
  <c r="B55" i="24" s="1"/>
  <c r="B47" i="25" s="1"/>
  <c r="B52" i="25" s="1"/>
  <c r="B46" i="26" s="1"/>
  <c r="B51" i="26" s="1"/>
</calcChain>
</file>

<file path=xl/sharedStrings.xml><?xml version="1.0" encoding="utf-8"?>
<sst xmlns="http://schemas.openxmlformats.org/spreadsheetml/2006/main" count="277" uniqueCount="104">
  <si>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</si>
  <si>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</si>
  <si>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</si>
  <si>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</si>
  <si>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</si>
  <si>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</si>
  <si>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</si>
  <si>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</si>
  <si>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</si>
  <si>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</si>
  <si>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</si>
  <si>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</si>
  <si>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</si>
  <si>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</si>
  <si>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</si>
  <si>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</si>
  <si>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</si>
  <si>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</si>
  <si>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</si>
  <si>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</si>
  <si>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</si>
  <si>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</si>
  <si>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</si>
  <si>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</si>
  <si>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ул.Тимирязева, д.29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</si>
  <si>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Тимирязева</t>
    </r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</si>
  <si>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</si>
  <si>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</si>
  <si>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</si>
  <si>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</si>
  <si>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</si>
  <si>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</si>
  <si>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</si>
  <si>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</si>
  <si>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№74 от   01.06.2016 г.</t>
    </r>
  </si>
  <si>
    <t xml:space="preserve">Расходы по содержанию и тек. Ремонту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</si>
  <si>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23.04.2018 г.</t>
    </r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</si>
  <si>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</si>
  <si>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Постолатий Наталии Сергеевны </t>
    </r>
  </si>
  <si>
    <t>Заказчик - Собственники МКД, в лице председателя совета МКД Постолатий Н.С.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</si>
  <si>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</si>
  <si>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</si>
  <si>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</si>
  <si>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Предъявлено населению 42523,17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</si>
  <si>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</si>
  <si>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</si>
  <si>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</si>
  <si>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</si>
  <si>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Общая площадь квартир - 821,7</t>
  </si>
  <si>
    <t xml:space="preserve">           2. Всего за период с "01" 01 2023 г. по "31" 03  2023 г. выполнено работ (оказано услуг) на общую сумму  тридцать семь тысяч двести тридцать девять рублей 72  копейки</t>
  </si>
  <si>
    <t>интернет Ростелеком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</si>
  <si>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</si>
  <si>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</si>
  <si>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</si>
  <si>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</si>
  <si>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</si>
  <si>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</si>
  <si>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>заделка трещин в стене(кв16)</t>
  </si>
  <si>
    <t>штукатурка участка фасада</t>
  </si>
  <si>
    <t>апрель</t>
  </si>
  <si>
    <t>май</t>
  </si>
  <si>
    <t>июнь</t>
  </si>
  <si>
    <t>ч/ч</t>
  </si>
  <si>
    <t>Ремонт мягкой кровли козырька</t>
  </si>
  <si>
    <t>опиловка дерева</t>
  </si>
  <si>
    <t>опиловка деревьев</t>
  </si>
  <si>
    <t xml:space="preserve">           2. Всего за период с "01" 04 2023 г. по "30" 06  2023 г. выполнено работ (оказано услуг) на общую сумму  шестьдесят девять тысяч восемьсот тридцать два рубля 44 копейки</t>
  </si>
  <si>
    <t>замена выпуска КНС(смета)</t>
  </si>
  <si>
    <t>ремонт примыкания балкона (кв.4)</t>
  </si>
  <si>
    <t>августа</t>
  </si>
  <si>
    <t>Предъявлено населению 57584,73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</si>
  <si>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</si>
  <si>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</si>
  <si>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</si>
  <si>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</si>
  <si>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</si>
  <si>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</si>
  <si>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</si>
  <si>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</si>
  <si>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</si>
  <si>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</si>
  <si>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</si>
  <si>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</si>
  <si>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</si>
  <si>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</si>
  <si>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</si>
  <si>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</si>
  <si>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</si>
  <si>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</si>
  <si>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</si>
  <si>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</si>
  <si>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</si>
  <si>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</si>
  <si>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пер. Тимирязева, д. 29</t>
  </si>
  <si>
    <t>за 4 квартал 2023 года</t>
  </si>
  <si>
    <t>31.12.2023 г.</t>
  </si>
  <si>
    <t>4 квартал</t>
  </si>
  <si>
    <t>Ремонт зонтика вентканала (кв.12)</t>
  </si>
  <si>
    <t>ноябрь</t>
  </si>
  <si>
    <t>Начислено всего 200215,8</t>
  </si>
  <si>
    <t>Непредвиденные работы 88,5 ч/ч</t>
  </si>
  <si>
    <t xml:space="preserve">   * Замена выпуска КНС (смета)</t>
  </si>
  <si>
    <t xml:space="preserve">           2. Всего за период с "01" 07 2023 г. по "30" 09  2023 г. выполнено работ (оказано услуг) на общую сумму  пятьдесят шесть тысяч восемьдесят один рубль 94 копейки.</t>
  </si>
  <si>
    <t xml:space="preserve">           2. Всего за период с "01" 10 2023 г. по "31" 12  2023 г. выполнено работ (оказано услуг) на общую сумму  сорок три тысячи девяносто четыре рубля 46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</si>
</sst>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1" fillId="0" borderId="1" xfId="0" applyFont="1" applyBorder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13" fillId="0" borderId="0" xfId="0" applyFont="1" applyAlignment="1">
      <alignment wrapText="1"/>
    </xf>
    <xf numFmtId="0" fontId="11" fillId="0" borderId="6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E26" sqref="E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29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44</v>
      </c>
      <c r="B3" s="51"/>
      <c r="C3" s="51"/>
      <c r="D3" s="51"/>
      <c r="E3" s="51"/>
    </row>
    <row r="4" spans="1:5" s="1" customFormat="1" ht="15.75" x14ac:dyDescent="0.25">
      <c r="A4" s="23" t="s">
        <v>13</v>
      </c>
      <c r="B4" s="24"/>
      <c r="C4" s="24"/>
      <c r="D4" s="52" t="s">
        <v>45</v>
      </c>
      <c r="E4" s="52"/>
    </row>
    <row r="5" spans="1:5" x14ac:dyDescent="0.25">
      <c r="A5" s="28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38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36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46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34</v>
      </c>
      <c r="B18" s="40"/>
      <c r="C18" s="40"/>
      <c r="D18" s="40"/>
      <c r="E18" s="40"/>
    </row>
    <row r="19" spans="1:8" ht="33.75" customHeight="1" x14ac:dyDescent="0.25">
      <c r="A19" s="38" t="s">
        <v>25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11.15</v>
      </c>
      <c r="E22" s="7">
        <f>D22*F20*G20</f>
        <v>27485.864999999998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D23*F20*G20</f>
        <v>9613.89</v>
      </c>
      <c r="H23" s="15"/>
    </row>
    <row r="24" spans="1:8" x14ac:dyDescent="0.25">
      <c r="A24" s="19" t="s">
        <v>27</v>
      </c>
      <c r="B24" s="8" t="s">
        <v>28</v>
      </c>
      <c r="C24" s="20" t="s">
        <v>29</v>
      </c>
      <c r="D24" s="20"/>
      <c r="E24" s="7">
        <v>0</v>
      </c>
      <c r="H24" s="15"/>
    </row>
    <row r="25" spans="1:8" s="13" customFormat="1" x14ac:dyDescent="0.25">
      <c r="A25" s="9" t="s">
        <v>26</v>
      </c>
      <c r="B25" s="10"/>
      <c r="C25" s="11"/>
      <c r="D25" s="22"/>
      <c r="E25" s="12">
        <f>SUM(E22:E24)</f>
        <v>37099.754999999997</v>
      </c>
    </row>
    <row r="27" spans="1:8" ht="31.5" customHeight="1" x14ac:dyDescent="0.25">
      <c r="A27" s="39" t="s">
        <v>49</v>
      </c>
      <c r="B27" s="39"/>
      <c r="C27" s="39"/>
      <c r="D27" s="39"/>
      <c r="E27" s="39"/>
      <c r="H27" s="2" t="s">
        <v>18</v>
      </c>
    </row>
    <row r="28" spans="1:8" ht="31.5" customHeight="1" x14ac:dyDescent="0.25">
      <c r="A28" s="40" t="s">
        <v>21</v>
      </c>
      <c r="B28" s="40"/>
      <c r="C28" s="40"/>
      <c r="D28" s="40"/>
      <c r="E28" s="40"/>
    </row>
    <row r="29" spans="1:8" x14ac:dyDescent="0.25">
      <c r="A29" s="40" t="s">
        <v>20</v>
      </c>
      <c r="B29" s="40"/>
      <c r="C29" s="40"/>
      <c r="D29" s="40"/>
      <c r="E29" s="40"/>
    </row>
    <row r="30" spans="1:8" ht="30.75" customHeight="1" x14ac:dyDescent="0.25">
      <c r="A30" s="40" t="s">
        <v>30</v>
      </c>
      <c r="B30" s="40"/>
      <c r="C30" s="40"/>
      <c r="D30" s="40"/>
      <c r="E30" s="40"/>
    </row>
    <row r="31" spans="1:8" x14ac:dyDescent="0.25">
      <c r="A31" s="40" t="s">
        <v>18</v>
      </c>
      <c r="B31" s="40"/>
      <c r="C31" s="40"/>
      <c r="D31" s="40"/>
      <c r="E31" s="40"/>
    </row>
    <row r="32" spans="1:8" x14ac:dyDescent="0.25">
      <c r="A32" s="26"/>
      <c r="B32" s="26"/>
      <c r="C32" s="26"/>
      <c r="D32" s="26"/>
      <c r="E32" s="26"/>
    </row>
    <row r="33" spans="1:6" x14ac:dyDescent="0.25">
      <c r="A33" s="26"/>
      <c r="B33" s="26"/>
      <c r="C33" s="26"/>
      <c r="D33" s="26"/>
      <c r="E33" s="26"/>
    </row>
    <row r="34" spans="1:6" x14ac:dyDescent="0.25">
      <c r="A34" s="41" t="s">
        <v>5</v>
      </c>
      <c r="B34" s="41"/>
      <c r="C34" s="41"/>
      <c r="D34" s="41"/>
      <c r="E34" s="41"/>
    </row>
    <row r="35" spans="1:6" x14ac:dyDescent="0.25">
      <c r="A35" s="40" t="s">
        <v>18</v>
      </c>
      <c r="B35" s="40"/>
      <c r="C35" s="40"/>
      <c r="D35" s="40"/>
      <c r="E35" s="40"/>
    </row>
    <row r="36" spans="1:6" x14ac:dyDescent="0.25">
      <c r="A36" s="42" t="s">
        <v>47</v>
      </c>
      <c r="B36" s="42"/>
      <c r="C36" s="42"/>
      <c r="D36" s="42"/>
      <c r="E36" s="42"/>
    </row>
    <row r="37" spans="1:6" x14ac:dyDescent="0.25">
      <c r="B37" s="37" t="s">
        <v>19</v>
      </c>
      <c r="C37" s="37"/>
      <c r="D37" s="37"/>
      <c r="E37" s="5" t="s">
        <v>6</v>
      </c>
    </row>
    <row r="38" spans="1:6" x14ac:dyDescent="0.25">
      <c r="A38" s="27"/>
      <c r="B38" s="27"/>
      <c r="C38" s="27"/>
      <c r="D38" s="27"/>
      <c r="E38" s="27"/>
    </row>
    <row r="39" spans="1:6" x14ac:dyDescent="0.25">
      <c r="A39" s="42" t="s">
        <v>39</v>
      </c>
      <c r="B39" s="42"/>
      <c r="C39" s="42"/>
      <c r="D39" s="42"/>
      <c r="E39" s="42"/>
    </row>
    <row r="40" spans="1:6" x14ac:dyDescent="0.25">
      <c r="B40" s="37" t="s">
        <v>19</v>
      </c>
      <c r="C40" s="37"/>
      <c r="D40" s="37"/>
      <c r="E40" s="5" t="s">
        <v>6</v>
      </c>
    </row>
    <row r="42" spans="1:6" x14ac:dyDescent="0.25">
      <c r="A42" s="2" t="s">
        <v>48</v>
      </c>
    </row>
    <row r="43" spans="1:6" x14ac:dyDescent="0.25">
      <c r="A43" s="13" t="s">
        <v>31</v>
      </c>
    </row>
    <row r="44" spans="1:6" x14ac:dyDescent="0.25">
      <c r="A44" s="13" t="s">
        <v>37</v>
      </c>
      <c r="B44" s="16">
        <v>21645.61</v>
      </c>
    </row>
    <row r="45" spans="1:6" ht="30" x14ac:dyDescent="0.25">
      <c r="A45" s="25" t="s">
        <v>43</v>
      </c>
      <c r="B45" s="17"/>
    </row>
    <row r="46" spans="1:6" x14ac:dyDescent="0.25">
      <c r="A46" s="2" t="s">
        <v>33</v>
      </c>
      <c r="B46" s="17">
        <v>41714.14</v>
      </c>
      <c r="F46" s="21"/>
    </row>
    <row r="47" spans="1:6" x14ac:dyDescent="0.25">
      <c r="A47" s="2" t="s">
        <v>50</v>
      </c>
      <c r="B47" s="17">
        <v>1350</v>
      </c>
      <c r="F47" s="21"/>
    </row>
    <row r="48" spans="1:6" ht="30" x14ac:dyDescent="0.25">
      <c r="A48" s="25" t="s">
        <v>35</v>
      </c>
      <c r="B48" s="17">
        <f>E25</f>
        <v>37099.754999999997</v>
      </c>
    </row>
    <row r="49" spans="1:2" x14ac:dyDescent="0.25">
      <c r="A49" s="14" t="s">
        <v>32</v>
      </c>
      <c r="B49" s="16">
        <f>B44+B46+B47-B48</f>
        <v>27609.995000000003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7:E27"/>
    <mergeCell ref="A28:E28"/>
    <mergeCell ref="A29:E29"/>
    <mergeCell ref="A30:E30"/>
    <mergeCell ref="A31:E31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38" zoomScaleSheetLayoutView="100" workbookViewId="0">
      <selection activeCell="E32" sqref="E3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29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51</v>
      </c>
      <c r="B3" s="51"/>
      <c r="C3" s="51"/>
      <c r="D3" s="51"/>
      <c r="E3" s="51"/>
    </row>
    <row r="4" spans="1:5" s="1" customFormat="1" ht="15.75" x14ac:dyDescent="0.25">
      <c r="A4" s="23" t="s">
        <v>13</v>
      </c>
      <c r="B4" s="24"/>
      <c r="C4" s="24"/>
      <c r="D4" s="52" t="s">
        <v>52</v>
      </c>
      <c r="E4" s="52"/>
    </row>
    <row r="5" spans="1:5" x14ac:dyDescent="0.25">
      <c r="A5" s="32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38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36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46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34</v>
      </c>
      <c r="B18" s="40"/>
      <c r="C18" s="40"/>
      <c r="D18" s="40"/>
      <c r="E18" s="40"/>
    </row>
    <row r="19" spans="1:8" ht="33.75" customHeight="1" x14ac:dyDescent="0.25">
      <c r="A19" s="38" t="s">
        <v>25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11.15</v>
      </c>
      <c r="E22" s="7">
        <f>D22*F20*G20</f>
        <v>27485.864999999998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3.9</v>
      </c>
      <c r="E23" s="7">
        <f>D23*F20*G20</f>
        <v>9613.89</v>
      </c>
      <c r="H23" s="15"/>
    </row>
    <row r="24" spans="1:8" x14ac:dyDescent="0.25">
      <c r="A24" s="19" t="s">
        <v>27</v>
      </c>
      <c r="B24" s="8" t="s">
        <v>53</v>
      </c>
      <c r="C24" s="20" t="s">
        <v>29</v>
      </c>
      <c r="D24" s="20"/>
      <c r="E24" s="7">
        <v>13738.71</v>
      </c>
      <c r="H24" s="15"/>
    </row>
    <row r="25" spans="1:8" x14ac:dyDescent="0.25">
      <c r="A25" s="19" t="s">
        <v>63</v>
      </c>
      <c r="B25" s="8" t="s">
        <v>59</v>
      </c>
      <c r="C25" s="20" t="s">
        <v>62</v>
      </c>
      <c r="D25" s="20">
        <v>16</v>
      </c>
      <c r="E25" s="7">
        <f>D25*235.95</f>
        <v>3775.2</v>
      </c>
      <c r="H25" s="15"/>
    </row>
    <row r="26" spans="1:8" x14ac:dyDescent="0.25">
      <c r="A26" s="19" t="s">
        <v>65</v>
      </c>
      <c r="B26" s="8" t="s">
        <v>59</v>
      </c>
      <c r="C26" s="20" t="s">
        <v>62</v>
      </c>
      <c r="D26" s="20">
        <v>24</v>
      </c>
      <c r="E26" s="7">
        <f>D26*235.95</f>
        <v>5662.7999999999993</v>
      </c>
      <c r="H26" s="15"/>
    </row>
    <row r="27" spans="1:8" x14ac:dyDescent="0.25">
      <c r="A27" s="19" t="s">
        <v>64</v>
      </c>
      <c r="B27" s="8" t="s">
        <v>60</v>
      </c>
      <c r="C27" s="20" t="s">
        <v>62</v>
      </c>
      <c r="D27" s="20">
        <v>18</v>
      </c>
      <c r="E27" s="7">
        <f>D27*235.95</f>
        <v>4247.0999999999995</v>
      </c>
      <c r="H27" s="15"/>
    </row>
    <row r="28" spans="1:8" x14ac:dyDescent="0.25">
      <c r="A28" s="19" t="s">
        <v>57</v>
      </c>
      <c r="B28" s="8" t="s">
        <v>60</v>
      </c>
      <c r="C28" s="20" t="s">
        <v>62</v>
      </c>
      <c r="D28" s="20">
        <v>4.5</v>
      </c>
      <c r="E28" s="7">
        <f t="shared" ref="E28" si="0">D28*235.95</f>
        <v>1061.7749999999999</v>
      </c>
      <c r="H28" s="15"/>
    </row>
    <row r="29" spans="1:8" x14ac:dyDescent="0.25">
      <c r="A29" s="19" t="s">
        <v>58</v>
      </c>
      <c r="B29" s="8" t="s">
        <v>61</v>
      </c>
      <c r="C29" s="20" t="s">
        <v>62</v>
      </c>
      <c r="D29" s="20">
        <v>18</v>
      </c>
      <c r="E29" s="7">
        <f>D29*235.95</f>
        <v>4247.0999999999995</v>
      </c>
      <c r="H29" s="15"/>
    </row>
    <row r="30" spans="1:8" x14ac:dyDescent="0.25">
      <c r="A30" s="19"/>
      <c r="B30" s="8"/>
      <c r="C30" s="20"/>
      <c r="D30" s="20"/>
      <c r="E30" s="7"/>
      <c r="H30" s="15"/>
    </row>
    <row r="31" spans="1:8" s="13" customFormat="1" x14ac:dyDescent="0.25">
      <c r="A31" s="9" t="s">
        <v>26</v>
      </c>
      <c r="B31" s="10"/>
      <c r="C31" s="11"/>
      <c r="D31" s="22"/>
      <c r="E31" s="12">
        <f>SUM(E22:E30)</f>
        <v>69832.44</v>
      </c>
    </row>
    <row r="33" spans="1:8" ht="31.5" customHeight="1" x14ac:dyDescent="0.25">
      <c r="A33" s="39" t="s">
        <v>66</v>
      </c>
      <c r="B33" s="39"/>
      <c r="C33" s="39"/>
      <c r="D33" s="39"/>
      <c r="E33" s="39"/>
      <c r="H33" s="2" t="s">
        <v>18</v>
      </c>
    </row>
    <row r="34" spans="1:8" ht="31.5" customHeight="1" x14ac:dyDescent="0.25">
      <c r="A34" s="40" t="s">
        <v>21</v>
      </c>
      <c r="B34" s="40"/>
      <c r="C34" s="40"/>
      <c r="D34" s="40"/>
      <c r="E34" s="40"/>
    </row>
    <row r="35" spans="1:8" x14ac:dyDescent="0.25">
      <c r="A35" s="40" t="s">
        <v>20</v>
      </c>
      <c r="B35" s="40"/>
      <c r="C35" s="40"/>
      <c r="D35" s="40"/>
      <c r="E35" s="40"/>
    </row>
    <row r="36" spans="1:8" ht="30.75" customHeight="1" x14ac:dyDescent="0.25">
      <c r="A36" s="40" t="s">
        <v>30</v>
      </c>
      <c r="B36" s="40"/>
      <c r="C36" s="40"/>
      <c r="D36" s="40"/>
      <c r="E36" s="40"/>
    </row>
    <row r="37" spans="1:8" x14ac:dyDescent="0.25">
      <c r="A37" s="40" t="s">
        <v>18</v>
      </c>
      <c r="B37" s="40"/>
      <c r="C37" s="40"/>
      <c r="D37" s="40"/>
      <c r="E37" s="40"/>
    </row>
    <row r="38" spans="1:8" x14ac:dyDescent="0.25">
      <c r="A38" s="30"/>
      <c r="B38" s="30"/>
      <c r="C38" s="30"/>
      <c r="D38" s="30"/>
      <c r="E38" s="30"/>
    </row>
    <row r="39" spans="1:8" x14ac:dyDescent="0.25">
      <c r="A39" s="30"/>
      <c r="B39" s="30"/>
      <c r="C39" s="30"/>
      <c r="D39" s="30"/>
      <c r="E39" s="30"/>
    </row>
    <row r="40" spans="1:8" x14ac:dyDescent="0.25">
      <c r="A40" s="41" t="s">
        <v>5</v>
      </c>
      <c r="B40" s="41"/>
      <c r="C40" s="41"/>
      <c r="D40" s="41"/>
      <c r="E40" s="41"/>
    </row>
    <row r="41" spans="1:8" x14ac:dyDescent="0.25">
      <c r="A41" s="40" t="s">
        <v>18</v>
      </c>
      <c r="B41" s="40"/>
      <c r="C41" s="40"/>
      <c r="D41" s="40"/>
      <c r="E41" s="40"/>
    </row>
    <row r="42" spans="1:8" x14ac:dyDescent="0.25">
      <c r="A42" s="42" t="s">
        <v>47</v>
      </c>
      <c r="B42" s="42"/>
      <c r="C42" s="42"/>
      <c r="D42" s="42"/>
      <c r="E42" s="42"/>
    </row>
    <row r="43" spans="1:8" x14ac:dyDescent="0.25">
      <c r="B43" s="37" t="s">
        <v>19</v>
      </c>
      <c r="C43" s="37"/>
      <c r="D43" s="37"/>
      <c r="E43" s="5" t="s">
        <v>6</v>
      </c>
    </row>
    <row r="44" spans="1:8" x14ac:dyDescent="0.25">
      <c r="A44" s="31"/>
      <c r="B44" s="31"/>
      <c r="C44" s="31"/>
      <c r="D44" s="31"/>
      <c r="E44" s="31"/>
    </row>
    <row r="45" spans="1:8" x14ac:dyDescent="0.25">
      <c r="A45" s="42" t="s">
        <v>39</v>
      </c>
      <c r="B45" s="42"/>
      <c r="C45" s="42"/>
      <c r="D45" s="42"/>
      <c r="E45" s="42"/>
    </row>
    <row r="46" spans="1:8" x14ac:dyDescent="0.25">
      <c r="B46" s="37" t="s">
        <v>19</v>
      </c>
      <c r="C46" s="37"/>
      <c r="D46" s="37"/>
      <c r="E46" s="5" t="s">
        <v>6</v>
      </c>
    </row>
    <row r="48" spans="1:8" x14ac:dyDescent="0.25">
      <c r="A48" s="2" t="s">
        <v>48</v>
      </c>
    </row>
    <row r="49" spans="1:6" x14ac:dyDescent="0.25">
      <c r="A49" s="13" t="s">
        <v>31</v>
      </c>
    </row>
    <row r="50" spans="1:6" x14ac:dyDescent="0.25">
      <c r="A50" s="13" t="s">
        <v>37</v>
      </c>
      <c r="B50" s="16">
        <f>'1КВ'!B49</f>
        <v>27609.995000000003</v>
      </c>
    </row>
    <row r="51" spans="1:6" ht="18" customHeight="1" x14ac:dyDescent="0.25">
      <c r="A51" s="29" t="s">
        <v>43</v>
      </c>
      <c r="B51" s="17"/>
    </row>
    <row r="52" spans="1:6" x14ac:dyDescent="0.25">
      <c r="A52" s="2" t="s">
        <v>33</v>
      </c>
      <c r="B52" s="17">
        <v>42668.07</v>
      </c>
      <c r="F52" s="21"/>
    </row>
    <row r="53" spans="1:6" x14ac:dyDescent="0.25">
      <c r="A53" s="2" t="s">
        <v>50</v>
      </c>
      <c r="B53" s="17">
        <f>150*3</f>
        <v>450</v>
      </c>
      <c r="F53" s="21"/>
    </row>
    <row r="54" spans="1:6" ht="30" x14ac:dyDescent="0.25">
      <c r="A54" s="29" t="s">
        <v>35</v>
      </c>
      <c r="B54" s="17">
        <f>E31</f>
        <v>69832.44</v>
      </c>
    </row>
    <row r="55" spans="1:6" x14ac:dyDescent="0.25">
      <c r="A55" s="14" t="s">
        <v>32</v>
      </c>
      <c r="B55" s="16">
        <f>B50+B52+B53-B54</f>
        <v>895.625</v>
      </c>
    </row>
    <row r="58" spans="1:6" x14ac:dyDescent="0.25">
      <c r="B58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3:E33"/>
    <mergeCell ref="A34:E34"/>
    <mergeCell ref="A35:E35"/>
    <mergeCell ref="A36:E36"/>
    <mergeCell ref="A37:E37"/>
    <mergeCell ref="A40:E40"/>
    <mergeCell ref="A41:E41"/>
    <mergeCell ref="A42:E42"/>
    <mergeCell ref="B43:D43"/>
    <mergeCell ref="A45:E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5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29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54</v>
      </c>
      <c r="B3" s="51"/>
      <c r="C3" s="51"/>
      <c r="D3" s="51"/>
      <c r="E3" s="51"/>
    </row>
    <row r="4" spans="1:5" s="1" customFormat="1" ht="15.75" x14ac:dyDescent="0.25">
      <c r="A4" s="23" t="s">
        <v>13</v>
      </c>
      <c r="B4" s="24"/>
      <c r="C4" s="24"/>
      <c r="D4" s="52" t="s">
        <v>55</v>
      </c>
      <c r="E4" s="52"/>
    </row>
    <row r="5" spans="1:5" x14ac:dyDescent="0.25">
      <c r="A5" s="32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38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36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46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34</v>
      </c>
      <c r="B18" s="40"/>
      <c r="C18" s="40"/>
      <c r="D18" s="40"/>
      <c r="E18" s="40"/>
    </row>
    <row r="19" spans="1:8" ht="33.75" customHeight="1" x14ac:dyDescent="0.25">
      <c r="A19" s="38" t="s">
        <v>25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56</v>
      </c>
      <c r="C24" s="20" t="s">
        <v>29</v>
      </c>
      <c r="D24" s="20"/>
      <c r="E24" s="7">
        <v>827.08</v>
      </c>
      <c r="H24" s="15"/>
    </row>
    <row r="25" spans="1:8" x14ac:dyDescent="0.25">
      <c r="A25" s="19" t="s">
        <v>67</v>
      </c>
      <c r="B25" s="8" t="s">
        <v>69</v>
      </c>
      <c r="C25" s="20" t="s">
        <v>29</v>
      </c>
      <c r="D25" s="20"/>
      <c r="E25" s="7">
        <v>12702.3</v>
      </c>
      <c r="H25" s="15"/>
    </row>
    <row r="26" spans="1:8" ht="30" x14ac:dyDescent="0.25">
      <c r="A26" s="19" t="s">
        <v>68</v>
      </c>
      <c r="B26" s="8" t="s">
        <v>69</v>
      </c>
      <c r="C26" s="20" t="s">
        <v>62</v>
      </c>
      <c r="D26" s="20">
        <v>4</v>
      </c>
      <c r="E26" s="7">
        <f>D26*260.07</f>
        <v>1040.28</v>
      </c>
      <c r="H26" s="15"/>
    </row>
    <row r="27" spans="1:8" x14ac:dyDescent="0.25">
      <c r="A27" s="19"/>
      <c r="B27" s="8"/>
      <c r="C27" s="20"/>
      <c r="D27" s="20"/>
      <c r="E27" s="7"/>
      <c r="H27" s="15"/>
    </row>
    <row r="28" spans="1:8" s="13" customFormat="1" x14ac:dyDescent="0.25">
      <c r="A28" s="9" t="s">
        <v>26</v>
      </c>
      <c r="B28" s="10"/>
      <c r="C28" s="11"/>
      <c r="D28" s="22"/>
      <c r="E28" s="12">
        <f>SUM(E22:E27)</f>
        <v>56081.944000000003</v>
      </c>
    </row>
    <row r="30" spans="1:8" ht="31.5" customHeight="1" x14ac:dyDescent="0.25">
      <c r="A30" s="39" t="s">
        <v>102</v>
      </c>
      <c r="B30" s="39"/>
      <c r="C30" s="39"/>
      <c r="D30" s="39"/>
      <c r="E30" s="39"/>
      <c r="H30" s="2" t="s">
        <v>18</v>
      </c>
    </row>
    <row r="31" spans="1:8" ht="31.5" customHeight="1" x14ac:dyDescent="0.25">
      <c r="A31" s="40" t="s">
        <v>21</v>
      </c>
      <c r="B31" s="40"/>
      <c r="C31" s="40"/>
      <c r="D31" s="40"/>
      <c r="E31" s="40"/>
    </row>
    <row r="32" spans="1:8" x14ac:dyDescent="0.25">
      <c r="A32" s="40" t="s">
        <v>20</v>
      </c>
      <c r="B32" s="40"/>
      <c r="C32" s="40"/>
      <c r="D32" s="40"/>
      <c r="E32" s="40"/>
    </row>
    <row r="33" spans="1:5" ht="30.75" customHeight="1" x14ac:dyDescent="0.25">
      <c r="A33" s="40" t="s">
        <v>30</v>
      </c>
      <c r="B33" s="40"/>
      <c r="C33" s="40"/>
      <c r="D33" s="40"/>
      <c r="E33" s="40"/>
    </row>
    <row r="34" spans="1:5" x14ac:dyDescent="0.25">
      <c r="A34" s="40" t="s">
        <v>18</v>
      </c>
      <c r="B34" s="40"/>
      <c r="C34" s="40"/>
      <c r="D34" s="40"/>
      <c r="E34" s="40"/>
    </row>
    <row r="35" spans="1:5" x14ac:dyDescent="0.25">
      <c r="A35" s="30"/>
      <c r="B35" s="30"/>
      <c r="C35" s="30"/>
      <c r="D35" s="30"/>
      <c r="E35" s="30"/>
    </row>
    <row r="36" spans="1:5" x14ac:dyDescent="0.25">
      <c r="A36" s="30"/>
      <c r="B36" s="30"/>
      <c r="C36" s="30"/>
      <c r="D36" s="30"/>
      <c r="E36" s="30"/>
    </row>
    <row r="37" spans="1:5" x14ac:dyDescent="0.25">
      <c r="A37" s="41" t="s">
        <v>5</v>
      </c>
      <c r="B37" s="41"/>
      <c r="C37" s="41"/>
      <c r="D37" s="41"/>
      <c r="E37" s="41"/>
    </row>
    <row r="38" spans="1:5" x14ac:dyDescent="0.25">
      <c r="A38" s="40" t="s">
        <v>18</v>
      </c>
      <c r="B38" s="40"/>
      <c r="C38" s="40"/>
      <c r="D38" s="40"/>
      <c r="E38" s="40"/>
    </row>
    <row r="39" spans="1:5" x14ac:dyDescent="0.25">
      <c r="A39" s="42" t="s">
        <v>47</v>
      </c>
      <c r="B39" s="42"/>
      <c r="C39" s="42"/>
      <c r="D39" s="42"/>
      <c r="E39" s="42"/>
    </row>
    <row r="40" spans="1:5" x14ac:dyDescent="0.25">
      <c r="B40" s="37" t="s">
        <v>19</v>
      </c>
      <c r="C40" s="37"/>
      <c r="D40" s="37"/>
      <c r="E40" s="5" t="s">
        <v>6</v>
      </c>
    </row>
    <row r="41" spans="1:5" x14ac:dyDescent="0.25">
      <c r="A41" s="31"/>
      <c r="B41" s="31"/>
      <c r="C41" s="31"/>
      <c r="D41" s="31"/>
      <c r="E41" s="31"/>
    </row>
    <row r="42" spans="1:5" x14ac:dyDescent="0.25">
      <c r="A42" s="42" t="s">
        <v>39</v>
      </c>
      <c r="B42" s="42"/>
      <c r="C42" s="42"/>
      <c r="D42" s="42"/>
      <c r="E42" s="42"/>
    </row>
    <row r="43" spans="1:5" x14ac:dyDescent="0.25">
      <c r="B43" s="37" t="s">
        <v>19</v>
      </c>
      <c r="C43" s="37"/>
      <c r="D43" s="37"/>
      <c r="E43" s="5" t="s">
        <v>6</v>
      </c>
    </row>
    <row r="45" spans="1:5" x14ac:dyDescent="0.25">
      <c r="A45" s="2" t="s">
        <v>48</v>
      </c>
    </row>
    <row r="46" spans="1:5" x14ac:dyDescent="0.25">
      <c r="A46" s="13" t="s">
        <v>31</v>
      </c>
    </row>
    <row r="47" spans="1:5" x14ac:dyDescent="0.25">
      <c r="A47" s="13" t="s">
        <v>37</v>
      </c>
      <c r="B47" s="16">
        <f>'2кв'!B55</f>
        <v>895.625</v>
      </c>
    </row>
    <row r="48" spans="1:5" ht="30" x14ac:dyDescent="0.25">
      <c r="A48" s="29" t="s">
        <v>70</v>
      </c>
      <c r="B48" s="17"/>
    </row>
    <row r="49" spans="1:6" x14ac:dyDescent="0.25">
      <c r="A49" s="2" t="s">
        <v>33</v>
      </c>
      <c r="B49" s="17">
        <v>52328.98</v>
      </c>
      <c r="F49" s="21"/>
    </row>
    <row r="50" spans="1:6" x14ac:dyDescent="0.25">
      <c r="A50" s="2" t="s">
        <v>50</v>
      </c>
      <c r="B50" s="17">
        <f>150*3</f>
        <v>450</v>
      </c>
      <c r="F50" s="21"/>
    </row>
    <row r="51" spans="1:6" ht="30" x14ac:dyDescent="0.25">
      <c r="A51" s="29" t="s">
        <v>35</v>
      </c>
      <c r="B51" s="17">
        <f>E28</f>
        <v>56081.944000000003</v>
      </c>
    </row>
    <row r="52" spans="1:6" x14ac:dyDescent="0.25">
      <c r="A52" s="14" t="s">
        <v>32</v>
      </c>
      <c r="B52" s="16">
        <f>B47+B49+B50-B51</f>
        <v>-2407.3389999999999</v>
      </c>
    </row>
    <row r="55" spans="1:6" x14ac:dyDescent="0.25">
      <c r="B55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0:E30"/>
    <mergeCell ref="A31:E31"/>
    <mergeCell ref="A32:E32"/>
    <mergeCell ref="A33:E33"/>
    <mergeCell ref="A34:E34"/>
    <mergeCell ref="A37:E37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37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29.25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94</v>
      </c>
      <c r="B3" s="51"/>
      <c r="C3" s="51"/>
      <c r="D3" s="51"/>
      <c r="E3" s="51"/>
    </row>
    <row r="4" spans="1:5" s="1" customFormat="1" ht="15.75" x14ac:dyDescent="0.25">
      <c r="A4" s="23" t="s">
        <v>13</v>
      </c>
      <c r="B4" s="24"/>
      <c r="C4" s="24"/>
      <c r="D4" s="80"/>
      <c r="E4" s="80" t="s">
        <v>95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24</v>
      </c>
      <c r="B7" s="47"/>
      <c r="C7" s="47"/>
      <c r="D7" s="47"/>
      <c r="E7" s="47"/>
    </row>
    <row r="8" spans="1:5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38</v>
      </c>
      <c r="B9" s="40"/>
      <c r="C9" s="40"/>
      <c r="D9" s="40"/>
      <c r="E9" s="40"/>
    </row>
    <row r="10" spans="1:5" ht="23.25" customHeight="1" x14ac:dyDescent="0.25">
      <c r="A10" s="44" t="s">
        <v>14</v>
      </c>
      <c r="B10" s="45"/>
      <c r="C10" s="45"/>
      <c r="D10" s="45"/>
      <c r="E10" s="45"/>
    </row>
    <row r="11" spans="1:5" ht="30" customHeight="1" x14ac:dyDescent="0.25">
      <c r="A11" s="40" t="s">
        <v>36</v>
      </c>
      <c r="B11" s="40"/>
      <c r="C11" s="40"/>
      <c r="D11" s="40"/>
      <c r="E11" s="40"/>
    </row>
    <row r="12" spans="1:5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x14ac:dyDescent="0.25">
      <c r="A15" s="40" t="s">
        <v>46</v>
      </c>
      <c r="B15" s="40"/>
      <c r="C15" s="40"/>
      <c r="D15" s="40"/>
      <c r="E15" s="40"/>
    </row>
    <row r="16" spans="1:5" ht="10.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63.75" customHeight="1" x14ac:dyDescent="0.25">
      <c r="A18" s="40" t="s">
        <v>34</v>
      </c>
      <c r="B18" s="40"/>
      <c r="C18" s="40"/>
      <c r="D18" s="40"/>
      <c r="E18" s="40"/>
    </row>
    <row r="19" spans="1:8" ht="33.75" customHeight="1" x14ac:dyDescent="0.25">
      <c r="A19" s="38" t="s">
        <v>25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821.7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12.48</v>
      </c>
      <c r="E22" s="7">
        <f>D22*F20*G20</f>
        <v>30764.448000000004</v>
      </c>
      <c r="H22" s="15"/>
    </row>
    <row r="23" spans="1:8" x14ac:dyDescent="0.25">
      <c r="A23" s="6" t="s">
        <v>41</v>
      </c>
      <c r="B23" s="8" t="s">
        <v>23</v>
      </c>
      <c r="C23" s="3" t="s">
        <v>4</v>
      </c>
      <c r="D23" s="3">
        <v>4.3600000000000003</v>
      </c>
      <c r="E23" s="7">
        <f>D23*F20*G20</f>
        <v>10747.836000000001</v>
      </c>
      <c r="H23" s="15"/>
    </row>
    <row r="24" spans="1:8" x14ac:dyDescent="0.25">
      <c r="A24" s="19" t="s">
        <v>27</v>
      </c>
      <c r="B24" s="8" t="s">
        <v>96</v>
      </c>
      <c r="C24" s="20" t="s">
        <v>29</v>
      </c>
      <c r="D24" s="20"/>
      <c r="E24" s="7">
        <v>541.9</v>
      </c>
      <c r="H24" s="15"/>
    </row>
    <row r="25" spans="1:8" ht="30" x14ac:dyDescent="0.25">
      <c r="A25" s="81" t="s">
        <v>97</v>
      </c>
      <c r="B25" s="8" t="s">
        <v>98</v>
      </c>
      <c r="C25" s="20" t="s">
        <v>62</v>
      </c>
      <c r="D25" s="20">
        <v>4</v>
      </c>
      <c r="E25" s="7">
        <f>D25*260.07</f>
        <v>1040.28</v>
      </c>
      <c r="H25" s="15"/>
    </row>
    <row r="26" spans="1:8" x14ac:dyDescent="0.25">
      <c r="A26" s="19"/>
      <c r="B26" s="8"/>
      <c r="C26" s="20"/>
      <c r="D26" s="20"/>
      <c r="E26" s="7"/>
      <c r="H26" s="15"/>
    </row>
    <row r="27" spans="1:8" s="13" customFormat="1" x14ac:dyDescent="0.25">
      <c r="A27" s="9" t="s">
        <v>26</v>
      </c>
      <c r="B27" s="10"/>
      <c r="C27" s="11"/>
      <c r="D27" s="22"/>
      <c r="E27" s="12">
        <f>SUM(E22:E26)</f>
        <v>43094.464000000007</v>
      </c>
    </row>
    <row r="29" spans="1:8" ht="31.5" customHeight="1" x14ac:dyDescent="0.25">
      <c r="A29" s="39" t="s">
        <v>103</v>
      </c>
      <c r="B29" s="39"/>
      <c r="C29" s="39"/>
      <c r="D29" s="39"/>
      <c r="E29" s="39"/>
      <c r="H29" s="2" t="s">
        <v>18</v>
      </c>
    </row>
    <row r="30" spans="1:8" ht="31.5" customHeight="1" x14ac:dyDescent="0.25">
      <c r="A30" s="40" t="s">
        <v>21</v>
      </c>
      <c r="B30" s="40"/>
      <c r="C30" s="40"/>
      <c r="D30" s="40"/>
      <c r="E30" s="40"/>
    </row>
    <row r="31" spans="1:8" x14ac:dyDescent="0.25">
      <c r="A31" s="40" t="s">
        <v>20</v>
      </c>
      <c r="B31" s="40"/>
      <c r="C31" s="40"/>
      <c r="D31" s="40"/>
      <c r="E31" s="40"/>
    </row>
    <row r="32" spans="1:8" ht="30.75" customHeight="1" x14ac:dyDescent="0.25">
      <c r="A32" s="40" t="s">
        <v>30</v>
      </c>
      <c r="B32" s="40"/>
      <c r="C32" s="40"/>
      <c r="D32" s="40"/>
      <c r="E32" s="40"/>
    </row>
    <row r="33" spans="1:6" x14ac:dyDescent="0.25">
      <c r="A33" s="40" t="s">
        <v>18</v>
      </c>
      <c r="B33" s="40"/>
      <c r="C33" s="40"/>
      <c r="D33" s="40"/>
      <c r="E33" s="40"/>
    </row>
    <row r="34" spans="1:6" x14ac:dyDescent="0.25">
      <c r="A34" s="33"/>
      <c r="B34" s="33"/>
      <c r="C34" s="33"/>
      <c r="D34" s="33"/>
      <c r="E34" s="33"/>
    </row>
    <row r="35" spans="1:6" x14ac:dyDescent="0.25">
      <c r="A35" s="33"/>
      <c r="B35" s="33"/>
      <c r="C35" s="33"/>
      <c r="D35" s="33"/>
      <c r="E35" s="33"/>
    </row>
    <row r="36" spans="1:6" x14ac:dyDescent="0.25">
      <c r="A36" s="41" t="s">
        <v>5</v>
      </c>
      <c r="B36" s="41"/>
      <c r="C36" s="41"/>
      <c r="D36" s="41"/>
      <c r="E36" s="41"/>
    </row>
    <row r="37" spans="1:6" x14ac:dyDescent="0.25">
      <c r="A37" s="40" t="s">
        <v>18</v>
      </c>
      <c r="B37" s="40"/>
      <c r="C37" s="40"/>
      <c r="D37" s="40"/>
      <c r="E37" s="40"/>
    </row>
    <row r="38" spans="1:6" x14ac:dyDescent="0.25">
      <c r="A38" s="42" t="s">
        <v>47</v>
      </c>
      <c r="B38" s="42"/>
      <c r="C38" s="42"/>
      <c r="D38" s="42"/>
      <c r="E38" s="42"/>
    </row>
    <row r="39" spans="1:6" x14ac:dyDescent="0.25">
      <c r="B39" s="37" t="s">
        <v>19</v>
      </c>
      <c r="C39" s="37"/>
      <c r="D39" s="37"/>
      <c r="E39" s="5" t="s">
        <v>6</v>
      </c>
    </row>
    <row r="40" spans="1:6" x14ac:dyDescent="0.25">
      <c r="A40" s="35"/>
      <c r="B40" s="35"/>
      <c r="C40" s="35"/>
      <c r="D40" s="35"/>
      <c r="E40" s="35"/>
    </row>
    <row r="41" spans="1:6" x14ac:dyDescent="0.25">
      <c r="A41" s="42" t="s">
        <v>39</v>
      </c>
      <c r="B41" s="42"/>
      <c r="C41" s="42"/>
      <c r="D41" s="42"/>
      <c r="E41" s="42"/>
    </row>
    <row r="42" spans="1:6" x14ac:dyDescent="0.25">
      <c r="B42" s="37" t="s">
        <v>19</v>
      </c>
      <c r="C42" s="37"/>
      <c r="D42" s="37"/>
      <c r="E42" s="5" t="s">
        <v>6</v>
      </c>
    </row>
    <row r="44" spans="1:6" x14ac:dyDescent="0.25">
      <c r="A44" s="2" t="s">
        <v>48</v>
      </c>
    </row>
    <row r="45" spans="1:6" x14ac:dyDescent="0.25">
      <c r="A45" s="13" t="s">
        <v>31</v>
      </c>
    </row>
    <row r="46" spans="1:6" x14ac:dyDescent="0.25">
      <c r="A46" s="13" t="s">
        <v>37</v>
      </c>
      <c r="B46" s="16">
        <f>'3кв'!B52</f>
        <v>-2407.3389999999999</v>
      </c>
    </row>
    <row r="47" spans="1:6" ht="30" x14ac:dyDescent="0.25">
      <c r="A47" s="34" t="s">
        <v>70</v>
      </c>
      <c r="B47" s="17"/>
    </row>
    <row r="48" spans="1:6" x14ac:dyDescent="0.25">
      <c r="A48" s="2" t="s">
        <v>33</v>
      </c>
      <c r="B48" s="17">
        <v>58484.09</v>
      </c>
      <c r="F48" s="21"/>
    </row>
    <row r="49" spans="1:6" x14ac:dyDescent="0.25">
      <c r="A49" s="2" t="s">
        <v>50</v>
      </c>
      <c r="B49" s="17">
        <f>150*3</f>
        <v>450</v>
      </c>
      <c r="F49" s="21"/>
    </row>
    <row r="50" spans="1:6" ht="30" x14ac:dyDescent="0.25">
      <c r="A50" s="34" t="s">
        <v>35</v>
      </c>
      <c r="B50" s="17">
        <f>E27</f>
        <v>43094.464000000007</v>
      </c>
    </row>
    <row r="51" spans="1:6" x14ac:dyDescent="0.25">
      <c r="A51" s="14" t="s">
        <v>32</v>
      </c>
      <c r="B51" s="16">
        <f>B46+B48+B49-B50</f>
        <v>13432.286999999989</v>
      </c>
    </row>
    <row r="54" spans="1:6" x14ac:dyDescent="0.25">
      <c r="B54" s="15"/>
    </row>
  </sheetData>
  <mergeCells count="29">
    <mergeCell ref="A36:E36"/>
    <mergeCell ref="A37:E37"/>
    <mergeCell ref="A38:E38"/>
    <mergeCell ref="B39:D39"/>
    <mergeCell ref="A41:E41"/>
    <mergeCell ref="B42:D42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6" zoomScaleSheetLayoutView="100" workbookViewId="0">
      <selection activeCell="C14" sqref="C1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71</v>
      </c>
      <c r="B1" s="53"/>
      <c r="C1" s="53"/>
      <c r="D1" s="54"/>
    </row>
    <row r="2" spans="1:5" ht="15.75" x14ac:dyDescent="0.25">
      <c r="A2" s="55" t="s">
        <v>72</v>
      </c>
      <c r="B2" s="55"/>
      <c r="C2" s="55"/>
      <c r="D2" s="56"/>
    </row>
    <row r="3" spans="1:5" ht="15.75" x14ac:dyDescent="0.25">
      <c r="A3" s="55" t="s">
        <v>73</v>
      </c>
      <c r="B3" s="55"/>
      <c r="C3" s="55"/>
      <c r="D3" s="56"/>
    </row>
    <row r="4" spans="1:5" ht="15.75" x14ac:dyDescent="0.25">
      <c r="A4" s="53" t="s">
        <v>93</v>
      </c>
      <c r="B4" s="53"/>
      <c r="C4" s="53"/>
      <c r="D4" s="54"/>
    </row>
    <row r="5" spans="1:5" ht="15.75" x14ac:dyDescent="0.25">
      <c r="A5" s="57"/>
      <c r="B5" s="57"/>
      <c r="C5" s="57"/>
      <c r="D5" s="1"/>
    </row>
    <row r="6" spans="1:5" ht="15.75" x14ac:dyDescent="0.25">
      <c r="A6" s="56"/>
      <c r="B6" s="58" t="s">
        <v>74</v>
      </c>
      <c r="C6" s="59">
        <f>'1КВ'!B44</f>
        <v>21645.61</v>
      </c>
      <c r="D6" s="60"/>
    </row>
    <row r="7" spans="1:5" ht="15.75" x14ac:dyDescent="0.25">
      <c r="A7" s="61" t="s">
        <v>75</v>
      </c>
      <c r="B7" s="58" t="s">
        <v>99</v>
      </c>
      <c r="C7" s="59"/>
      <c r="D7" s="60"/>
    </row>
    <row r="8" spans="1:5" ht="15.75" x14ac:dyDescent="0.25">
      <c r="B8" s="62" t="s">
        <v>76</v>
      </c>
      <c r="C8" s="63">
        <f>'1КВ'!B46+'2кв'!B52+'3кв'!B49+'4кв'!B48</f>
        <v>195195.28</v>
      </c>
      <c r="D8" s="64"/>
    </row>
    <row r="9" spans="1:5" ht="30" x14ac:dyDescent="0.25">
      <c r="B9" s="65" t="s">
        <v>77</v>
      </c>
      <c r="C9" s="63">
        <f>'1КВ'!B47+'2кв'!B53+'3кв'!B50+'4кв'!B49</f>
        <v>2700</v>
      </c>
      <c r="D9" s="64"/>
    </row>
    <row r="10" spans="1:5" ht="15.75" x14ac:dyDescent="0.25">
      <c r="A10" s="24"/>
      <c r="B10" s="62" t="s">
        <v>78</v>
      </c>
      <c r="C10" s="66">
        <f>SUM(C8:C9)</f>
        <v>197895.28</v>
      </c>
      <c r="D10" s="60"/>
    </row>
    <row r="11" spans="1:5" ht="15.75" x14ac:dyDescent="0.25">
      <c r="A11" s="1"/>
      <c r="B11" s="67"/>
      <c r="C11" s="68"/>
      <c r="D11" s="69"/>
    </row>
    <row r="12" spans="1:5" ht="15.75" x14ac:dyDescent="0.25">
      <c r="A12" s="70" t="s">
        <v>79</v>
      </c>
      <c r="B12" s="18" t="s">
        <v>42</v>
      </c>
      <c r="C12" s="63">
        <f>'1КВ'!E22+'2кв'!E22+'3кв'!E22+'4кв'!E22</f>
        <v>116500.626</v>
      </c>
      <c r="D12" s="69"/>
    </row>
    <row r="13" spans="1:5" ht="15.75" x14ac:dyDescent="0.25">
      <c r="A13" s="70"/>
      <c r="B13" s="6" t="s">
        <v>41</v>
      </c>
      <c r="C13" s="63">
        <f>'1КВ'!E23+'2кв'!E23+'3кв'!E23+'4кв'!E23</f>
        <v>40723.452000000005</v>
      </c>
      <c r="D13" s="69"/>
    </row>
    <row r="14" spans="1:5" ht="15.75" x14ac:dyDescent="0.25">
      <c r="A14" s="1"/>
      <c r="B14" s="6" t="s">
        <v>27</v>
      </c>
      <c r="C14" s="63">
        <f>'1КВ'!E24+'2кв'!E24+'3кв'!E24+'4кв'!E24</f>
        <v>15107.689999999999</v>
      </c>
      <c r="D14" s="69"/>
      <c r="E14" s="71"/>
    </row>
    <row r="15" spans="1:5" ht="15.75" x14ac:dyDescent="0.25">
      <c r="A15" s="70"/>
      <c r="B15" s="72" t="s">
        <v>100</v>
      </c>
      <c r="C15" s="63">
        <f>'2кв'!E25+'2кв'!E26+'2кв'!E27+'2кв'!E28+'2кв'!E29+'3кв'!E26+'4кв'!E25</f>
        <v>21074.534999999996</v>
      </c>
      <c r="D15" s="69"/>
    </row>
    <row r="16" spans="1:5" ht="15.75" x14ac:dyDescent="0.25">
      <c r="A16" s="70"/>
      <c r="B16" s="73" t="s">
        <v>80</v>
      </c>
      <c r="C16" s="63">
        <f>SUM(C18:C19)</f>
        <v>12702.3</v>
      </c>
      <c r="D16" s="69"/>
    </row>
    <row r="17" spans="1:5" ht="15.75" x14ac:dyDescent="0.25">
      <c r="A17" s="70"/>
      <c r="B17" s="73" t="s">
        <v>81</v>
      </c>
      <c r="C17" s="63"/>
      <c r="D17" s="69"/>
    </row>
    <row r="18" spans="1:5" ht="15.75" x14ac:dyDescent="0.25">
      <c r="A18" s="70"/>
      <c r="B18" s="6" t="s">
        <v>101</v>
      </c>
      <c r="C18" s="63">
        <f>'3кв'!E25</f>
        <v>12702.3</v>
      </c>
      <c r="D18" s="69"/>
    </row>
    <row r="19" spans="1:5" ht="15.75" x14ac:dyDescent="0.25">
      <c r="A19" s="70"/>
      <c r="B19" s="73"/>
      <c r="C19" s="63"/>
      <c r="D19" s="69"/>
    </row>
    <row r="20" spans="1:5" ht="15.75" x14ac:dyDescent="0.25">
      <c r="A20" s="1"/>
      <c r="B20" s="74" t="s">
        <v>82</v>
      </c>
      <c r="C20" s="66">
        <f>SUM(C12:C16)</f>
        <v>206108.603</v>
      </c>
      <c r="D20" s="69">
        <f>'1КВ'!E25+'2кв'!E31+'3кв'!E28+'4кв'!E27</f>
        <v>206108.60300000003</v>
      </c>
      <c r="E20" s="71"/>
    </row>
    <row r="21" spans="1:5" ht="15.75" x14ac:dyDescent="0.25">
      <c r="A21" s="1"/>
      <c r="B21" s="75" t="s">
        <v>83</v>
      </c>
      <c r="C21" s="66">
        <f>C6+C10-C20</f>
        <v>13432.287000000011</v>
      </c>
      <c r="D21" s="69"/>
    </row>
    <row r="22" spans="1:5" ht="15.75" x14ac:dyDescent="0.25">
      <c r="A22" s="1"/>
      <c r="B22" s="61"/>
      <c r="C22" s="61"/>
      <c r="D22" s="69"/>
    </row>
    <row r="23" spans="1:5" ht="15.75" x14ac:dyDescent="0.25">
      <c r="A23" s="1"/>
      <c r="B23" s="76" t="s">
        <v>84</v>
      </c>
      <c r="C23" s="76"/>
      <c r="D23" s="69"/>
    </row>
    <row r="24" spans="1:5" ht="15.75" x14ac:dyDescent="0.25">
      <c r="A24" s="1"/>
      <c r="B24" s="76" t="s">
        <v>85</v>
      </c>
      <c r="C24" s="77">
        <v>14174.39</v>
      </c>
      <c r="D24" s="69"/>
    </row>
    <row r="25" spans="1:5" ht="15.75" x14ac:dyDescent="0.25">
      <c r="A25" s="1"/>
      <c r="B25" s="78" t="s">
        <v>86</v>
      </c>
      <c r="C25" s="79">
        <v>19194.91</v>
      </c>
      <c r="D25" s="69"/>
    </row>
    <row r="26" spans="1:5" ht="15.75" x14ac:dyDescent="0.25">
      <c r="A26" s="1"/>
      <c r="B26" s="76" t="s">
        <v>87</v>
      </c>
      <c r="C26" s="77">
        <f>C25-C24</f>
        <v>5020.5200000000004</v>
      </c>
      <c r="D26" s="69"/>
    </row>
    <row r="27" spans="1:5" ht="15.75" x14ac:dyDescent="0.25">
      <c r="A27" s="1"/>
      <c r="B27" s="61"/>
      <c r="C27" s="61"/>
      <c r="D27" s="69"/>
    </row>
    <row r="28" spans="1:5" ht="15.75" x14ac:dyDescent="0.25">
      <c r="A28" s="1"/>
      <c r="B28" s="61"/>
      <c r="C28" s="61"/>
      <c r="D28" s="69"/>
    </row>
    <row r="29" spans="1:5" ht="15.75" x14ac:dyDescent="0.25">
      <c r="A29" s="1"/>
      <c r="B29" s="61"/>
      <c r="C29" s="61"/>
      <c r="D29" s="69"/>
    </row>
    <row r="30" spans="1:5" ht="15.75" x14ac:dyDescent="0.25">
      <c r="A30" s="1"/>
      <c r="B30" s="61"/>
      <c r="C30" s="61"/>
      <c r="D30" s="69"/>
    </row>
    <row r="31" spans="1:5" ht="15.75" x14ac:dyDescent="0.25">
      <c r="A31" s="1" t="s">
        <v>88</v>
      </c>
      <c r="B31" s="61" t="s">
        <v>89</v>
      </c>
      <c r="C31" s="61"/>
      <c r="D31" s="69"/>
    </row>
    <row r="32" spans="1:5" ht="15.75" x14ac:dyDescent="0.25">
      <c r="A32" s="1"/>
      <c r="B32" s="61" t="s">
        <v>90</v>
      </c>
      <c r="C32" s="61"/>
      <c r="D32" s="69"/>
    </row>
    <row r="33" spans="1:4" ht="15.75" x14ac:dyDescent="0.25">
      <c r="A33" s="1"/>
      <c r="B33" s="61" t="s">
        <v>91</v>
      </c>
      <c r="C33" s="61"/>
      <c r="D33" s="69"/>
    </row>
    <row r="34" spans="1:4" ht="15.75" x14ac:dyDescent="0.25">
      <c r="A34" s="1"/>
      <c r="B34" s="61"/>
      <c r="C34" s="61"/>
      <c r="D34" s="69"/>
    </row>
    <row r="35" spans="1:4" ht="15.75" x14ac:dyDescent="0.25">
      <c r="A35" s="1"/>
      <c r="B35" s="61"/>
      <c r="C35" s="61"/>
      <c r="D35" s="69"/>
    </row>
    <row r="36" spans="1:4" ht="15.75" x14ac:dyDescent="0.25">
      <c r="A36" s="1"/>
      <c r="B36" s="61" t="s">
        <v>92</v>
      </c>
      <c r="C36" s="61"/>
      <c r="D36" s="69"/>
    </row>
    <row r="37" spans="1:4" ht="15.75" x14ac:dyDescent="0.25">
      <c r="A37" s="1"/>
      <c r="B37" s="61"/>
      <c r="C37" s="61"/>
      <c r="D37" s="69"/>
    </row>
    <row r="38" spans="1:4" ht="15.75" x14ac:dyDescent="0.25">
      <c r="A38" s="1"/>
      <c r="B38" s="61"/>
      <c r="C38" s="61"/>
      <c r="D38" s="69"/>
    </row>
    <row r="39" spans="1:4" ht="15.75" x14ac:dyDescent="0.25">
      <c r="A39" s="1"/>
      <c r="B39" s="61"/>
      <c r="C39" s="61"/>
      <c r="D39" s="69"/>
    </row>
    <row r="40" spans="1:4" ht="15.75" x14ac:dyDescent="0.25">
      <c r="A40" s="1"/>
      <c r="B40" s="61"/>
      <c r="C40" s="61"/>
      <c r="D40" s="6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2024-02-27T13:25:07Z</dcterms:modified>
</cp:coreProperties>
</file>